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is\Desktop\20 jan\"/>
    </mc:Choice>
  </mc:AlternateContent>
  <xr:revisionPtr revIDLastSave="0" documentId="8_{CBF088F5-351B-4672-8F96-62D9F62BC2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.1.1" sheetId="1" r:id="rId1"/>
  </sheets>
  <calcPr calcId="191029"/>
</workbook>
</file>

<file path=xl/calcChain.xml><?xml version="1.0" encoding="utf-8"?>
<calcChain xmlns="http://schemas.openxmlformats.org/spreadsheetml/2006/main">
  <c r="D17" i="1" l="1"/>
  <c r="D18" i="1"/>
  <c r="D19" i="1"/>
  <c r="D16" i="1"/>
  <c r="I49" i="1" l="1"/>
  <c r="K49" i="1" s="1"/>
  <c r="B48" i="1"/>
  <c r="I48" i="1" s="1"/>
  <c r="K48" i="1" s="1"/>
  <c r="B47" i="1"/>
  <c r="I47" i="1" s="1"/>
  <c r="K47" i="1" s="1"/>
  <c r="B46" i="1"/>
  <c r="I46" i="1" s="1"/>
  <c r="K46" i="1" s="1"/>
  <c r="B45" i="1"/>
  <c r="I45" i="1" s="1"/>
  <c r="K45" i="1" s="1"/>
  <c r="C4" i="1"/>
  <c r="D4" i="1" s="1"/>
  <c r="C5" i="1"/>
  <c r="D5" i="1" s="1"/>
  <c r="C6" i="1"/>
  <c r="D6" i="1" s="1"/>
  <c r="C7" i="1"/>
  <c r="D7" i="1" s="1"/>
  <c r="I34" i="1"/>
  <c r="I35" i="1"/>
  <c r="I37" i="1"/>
  <c r="I36" i="1"/>
  <c r="F30" i="1"/>
  <c r="E30" i="1"/>
  <c r="F24" i="1"/>
  <c r="I38" i="1"/>
  <c r="D11" i="1"/>
  <c r="D12" i="1"/>
  <c r="D13" i="1"/>
  <c r="D14" i="1"/>
  <c r="D10" i="1"/>
  <c r="D8" i="1"/>
</calcChain>
</file>

<file path=xl/sharedStrings.xml><?xml version="1.0" encoding="utf-8"?>
<sst xmlns="http://schemas.openxmlformats.org/spreadsheetml/2006/main" count="255" uniqueCount="37">
  <si>
    <t>5.1.1 Average percentage of students benefited by scholarships, freeships, etc. provided by the institution, Government and non-government agencies (NGOs) during the last five years(other than the students receiving scholarships under the government schemes for reserved categories) (10)</t>
  </si>
  <si>
    <t>Year</t>
  </si>
  <si>
    <t>Name of the scheme</t>
  </si>
  <si>
    <t xml:space="preserve">Number of students benefited by government scheme </t>
  </si>
  <si>
    <t xml:space="preserve">Number of students benefited by  the institution's schemes </t>
  </si>
  <si>
    <t xml:space="preserve">Number of students benefited by  non-government agencies (NGOs) </t>
  </si>
  <si>
    <t>Link to relevant documents</t>
  </si>
  <si>
    <t>Number of students</t>
  </si>
  <si>
    <t xml:space="preserve">Amount
in INR 
</t>
  </si>
  <si>
    <t>Name of the NGO/agency</t>
  </si>
  <si>
    <t>2020-21</t>
  </si>
  <si>
    <t>NA</t>
  </si>
  <si>
    <t>2019-20</t>
  </si>
  <si>
    <t>2018-19</t>
  </si>
  <si>
    <t>2017-18</t>
  </si>
  <si>
    <t>Samaj Kalyan Vibhag</t>
  </si>
  <si>
    <t>2021-22</t>
  </si>
  <si>
    <t>M/S Ruchi Soya Industry</t>
  </si>
  <si>
    <t>SAF</t>
  </si>
  <si>
    <t>SAF (Student Aided Fund Regulation)</t>
  </si>
  <si>
    <t>EWSF  (Economic Weaker Section Fund)</t>
  </si>
  <si>
    <t xml:space="preserve">Dinesh Shahra Merit Award Scheme </t>
  </si>
  <si>
    <t xml:space="preserve">PMSSS (Prime mininster Special Scholarship Scheme) </t>
  </si>
  <si>
    <t xml:space="preserve">List of Benefitted Students </t>
  </si>
  <si>
    <t>GATE</t>
  </si>
  <si>
    <t>Samaaj Kalyaan</t>
  </si>
  <si>
    <t>EWS</t>
  </si>
  <si>
    <t>PMMS</t>
  </si>
  <si>
    <t xml:space="preserve">Ruchi Soya </t>
  </si>
  <si>
    <t>Total</t>
  </si>
  <si>
    <t>% of Benifitted Students</t>
  </si>
  <si>
    <t>https://hbtu.ac.in/naac/criterion5/additional-scholarships-freeships_compressed.pdf</t>
  </si>
  <si>
    <t xml:space="preserve">Average </t>
  </si>
  <si>
    <t>AICTE Scholarship for M.Tech.</t>
  </si>
  <si>
    <t xml:space="preserve">Benifited Students </t>
  </si>
  <si>
    <t>Freeship during  covid</t>
  </si>
  <si>
    <t>https://hbtu.ac.in/naac/criterion5/5.1.1summary%201.pdf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</si>
</sst>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2" fillId="0" borderId="6" xfId="0" applyFont="1" applyBorder="1"/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3" fillId="0" borderId="6" xfId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2" fontId="0" fillId="0" borderId="6" xfId="0" applyNumberFormat="1" applyBorder="1" applyAlignment="1">
      <alignment horizontal="left"/>
    </xf>
    <xf numFmtId="0" fontId="0" fillId="2" borderId="6" xfId="0" applyFill="1" applyBorder="1" applyAlignment="1">
      <alignment horizontal="center"/>
    </xf>
    <xf numFmtId="2" fontId="0" fillId="0" borderId="7" xfId="0" applyNumberFormat="1" applyBorder="1" applyAlignment="1">
      <alignment horizontal="left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Alignment="1">
      <alignment horizontal="center" vertical="center" wrapText="1"/>
    </xf>
    <xf numFmtId="0" fontId="4" fillId="2" borderId="0" xfId="0" applyFont="1" applyFill="1"/>
    <xf numFmtId="0" fontId="6" fillId="0" borderId="6" xfId="0" applyFont="1" applyBorder="1" applyAlignment="1">
      <alignment horizontal="center" vertical="top" wrapText="1"/>
    </xf>
    <xf numFmtId="0" fontId="8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975360</xdr:colOff>
      <xdr:row>51</xdr:row>
      <xdr:rowOff>178284</xdr:rowOff>
    </xdr:from>
    <xdr:to>
      <xdr:col>9</xdr:col>
      <xdr:colOff>990600</xdr:colOff>
      <xdr:row>59</xdr:row>
      <xdr:rowOff>66056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3DCA3B-4851-0978-5FB9-C130B67CA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12324564"/>
          <a:ext cx="2171700" cy="1350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btu.ac.in/naac/criterion5/5.1.1summary%201.pdf" TargetMode="External"/><Relationship Id="rId2" Type="http://schemas.openxmlformats.org/officeDocument/2006/relationships/hyperlink" Target="https://hbtu.ac.in/naac/criterion5/5.1.1summary%201.pdf" TargetMode="External"/><Relationship Id="rId1" Type="http://schemas.openxmlformats.org/officeDocument/2006/relationships/hyperlink" Target="https://hbtu.ac.in/naac/criterion5/5.1.1summary%20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btu.ac.in/naac/criterion5/5.1.1summary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/>
  <dimension ref="A1:K50"/>
  <sheetViews>
    <sheetView tabSelected="1" topLeftCell="A49" workbookViewId="0">
      <selection activeCell="K59" sqref="K59"/>
    </sheetView>
  </sheetViews>
  <sheetFormatPr defaultColWidth="26.5546875" defaultRowHeight="14.4" x14ac:dyDescent="0.3"/>
  <cols>
    <col min="1" max="1" width="12.5546875" customWidth="1"/>
    <col min="2" max="2" width="12.44140625" customWidth="1"/>
    <col min="3" max="3" width="10.44140625" customWidth="1"/>
    <col min="4" max="4" width="10" customWidth="1"/>
    <col min="5" max="5" width="10.33203125" customWidth="1"/>
    <col min="6" max="6" width="11.33203125" customWidth="1"/>
    <col min="7" max="7" width="21.44140625" customWidth="1"/>
    <col min="8" max="8" width="15.33203125" customWidth="1"/>
    <col min="9" max="9" width="16.109375" customWidth="1"/>
    <col min="10" max="10" width="18.5546875" customWidth="1"/>
    <col min="11" max="11" width="80.44140625" customWidth="1"/>
  </cols>
  <sheetData>
    <row r="1" spans="1:11" ht="66" customHeigh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0" customHeight="1" x14ac:dyDescent="0.3">
      <c r="A2" s="36" t="s">
        <v>1</v>
      </c>
      <c r="B2" s="36" t="s">
        <v>2</v>
      </c>
      <c r="C2" s="42" t="s">
        <v>3</v>
      </c>
      <c r="D2" s="44"/>
      <c r="E2" s="42" t="s">
        <v>4</v>
      </c>
      <c r="F2" s="44"/>
      <c r="G2" s="32"/>
      <c r="H2" s="42" t="s">
        <v>5</v>
      </c>
      <c r="I2" s="43"/>
      <c r="J2" s="44"/>
      <c r="K2" s="17" t="s">
        <v>6</v>
      </c>
    </row>
    <row r="3" spans="1:11" ht="46.8" x14ac:dyDescent="0.3">
      <c r="A3" s="37"/>
      <c r="B3" s="37"/>
      <c r="C3" s="29" t="s">
        <v>7</v>
      </c>
      <c r="D3" s="29" t="s">
        <v>8</v>
      </c>
      <c r="E3" s="29" t="s">
        <v>7</v>
      </c>
      <c r="F3" s="29" t="s">
        <v>8</v>
      </c>
      <c r="G3" s="29"/>
      <c r="H3" s="29" t="s">
        <v>7</v>
      </c>
      <c r="I3" s="29" t="s">
        <v>8</v>
      </c>
      <c r="J3" s="29" t="s">
        <v>9</v>
      </c>
      <c r="K3" s="17"/>
    </row>
    <row r="4" spans="1:11" ht="15" customHeight="1" thickBot="1" x14ac:dyDescent="0.35">
      <c r="A4" s="7" t="s">
        <v>16</v>
      </c>
      <c r="B4" s="39" t="s">
        <v>33</v>
      </c>
      <c r="C4" s="1">
        <f>14+8</f>
        <v>22</v>
      </c>
      <c r="D4" s="7">
        <f>C4*12400*12</f>
        <v>3273600</v>
      </c>
      <c r="E4" s="2" t="s">
        <v>11</v>
      </c>
      <c r="F4" s="2" t="s">
        <v>11</v>
      </c>
      <c r="G4" s="2"/>
      <c r="H4" s="2" t="s">
        <v>11</v>
      </c>
      <c r="I4" s="2" t="s">
        <v>11</v>
      </c>
      <c r="J4" s="2" t="s">
        <v>11</v>
      </c>
      <c r="K4" s="18" t="s">
        <v>36</v>
      </c>
    </row>
    <row r="5" spans="1:11" x14ac:dyDescent="0.3">
      <c r="A5" s="2" t="s">
        <v>10</v>
      </c>
      <c r="B5" s="45"/>
      <c r="C5" s="3">
        <f>19+14</f>
        <v>33</v>
      </c>
      <c r="D5" s="7">
        <f t="shared" ref="D5:D8" si="0">C5*12400*12</f>
        <v>4910400</v>
      </c>
      <c r="E5" s="2" t="s">
        <v>11</v>
      </c>
      <c r="F5" s="2" t="s">
        <v>11</v>
      </c>
      <c r="G5" s="2"/>
      <c r="H5" s="2" t="s">
        <v>11</v>
      </c>
      <c r="I5" s="2" t="s">
        <v>11</v>
      </c>
      <c r="J5" s="2" t="s">
        <v>11</v>
      </c>
      <c r="K5" s="18" t="s">
        <v>36</v>
      </c>
    </row>
    <row r="6" spans="1:11" x14ac:dyDescent="0.3">
      <c r="A6" s="2" t="s">
        <v>12</v>
      </c>
      <c r="B6" s="45"/>
      <c r="C6" s="11">
        <f>51+19</f>
        <v>70</v>
      </c>
      <c r="D6" s="7">
        <f t="shared" si="0"/>
        <v>10416000</v>
      </c>
      <c r="E6" s="2" t="s">
        <v>11</v>
      </c>
      <c r="F6" s="2" t="s">
        <v>11</v>
      </c>
      <c r="G6" s="2"/>
      <c r="H6" s="2" t="s">
        <v>11</v>
      </c>
      <c r="I6" s="2" t="s">
        <v>11</v>
      </c>
      <c r="J6" s="2" t="s">
        <v>11</v>
      </c>
      <c r="K6" s="18" t="s">
        <v>36</v>
      </c>
    </row>
    <row r="7" spans="1:11" x14ac:dyDescent="0.3">
      <c r="A7" s="2" t="s">
        <v>13</v>
      </c>
      <c r="B7" s="45"/>
      <c r="C7" s="11">
        <f>36+51</f>
        <v>87</v>
      </c>
      <c r="D7" s="7">
        <f t="shared" si="0"/>
        <v>12945600</v>
      </c>
      <c r="E7" s="2" t="s">
        <v>11</v>
      </c>
      <c r="F7" s="2" t="s">
        <v>11</v>
      </c>
      <c r="G7" s="2"/>
      <c r="H7" s="2" t="s">
        <v>11</v>
      </c>
      <c r="I7" s="2" t="s">
        <v>11</v>
      </c>
      <c r="J7" s="2" t="s">
        <v>11</v>
      </c>
      <c r="K7" s="18" t="s">
        <v>36</v>
      </c>
    </row>
    <row r="8" spans="1:11" x14ac:dyDescent="0.3">
      <c r="A8" s="2" t="s">
        <v>14</v>
      </c>
      <c r="B8" s="10"/>
      <c r="C8" s="27">
        <v>36</v>
      </c>
      <c r="D8" s="7">
        <f t="shared" si="0"/>
        <v>5356800</v>
      </c>
      <c r="E8" s="2" t="s">
        <v>11</v>
      </c>
      <c r="F8" s="2" t="s">
        <v>11</v>
      </c>
      <c r="G8" s="2"/>
      <c r="H8" s="2" t="s">
        <v>11</v>
      </c>
      <c r="I8" s="2" t="s">
        <v>11</v>
      </c>
      <c r="J8" s="2" t="s">
        <v>11</v>
      </c>
      <c r="K8" s="18" t="s">
        <v>36</v>
      </c>
    </row>
    <row r="9" spans="1:1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19"/>
    </row>
    <row r="10" spans="1:11" ht="14.4" customHeight="1" x14ac:dyDescent="0.3">
      <c r="A10" s="7" t="s">
        <v>16</v>
      </c>
      <c r="B10" s="39" t="s">
        <v>15</v>
      </c>
      <c r="C10" s="10">
        <v>1461</v>
      </c>
      <c r="D10" s="2">
        <f>C10*56000</f>
        <v>81816000</v>
      </c>
      <c r="E10" s="2" t="s">
        <v>11</v>
      </c>
      <c r="F10" s="2" t="s">
        <v>11</v>
      </c>
      <c r="G10" s="2"/>
      <c r="H10" s="2" t="s">
        <v>11</v>
      </c>
      <c r="I10" s="2" t="s">
        <v>11</v>
      </c>
      <c r="J10" s="2" t="s">
        <v>11</v>
      </c>
      <c r="K10" s="18" t="s">
        <v>36</v>
      </c>
    </row>
    <row r="11" spans="1:11" x14ac:dyDescent="0.3">
      <c r="A11" s="2" t="s">
        <v>10</v>
      </c>
      <c r="B11" s="40"/>
      <c r="C11" s="2">
        <v>1165</v>
      </c>
      <c r="D11" s="2">
        <f t="shared" ref="D11:D14" si="1">C11*56000</f>
        <v>65240000</v>
      </c>
      <c r="E11" s="2" t="s">
        <v>11</v>
      </c>
      <c r="F11" s="2" t="s">
        <v>11</v>
      </c>
      <c r="G11" s="2"/>
      <c r="H11" s="2" t="s">
        <v>11</v>
      </c>
      <c r="I11" s="2" t="s">
        <v>11</v>
      </c>
      <c r="J11" s="2" t="s">
        <v>11</v>
      </c>
      <c r="K11" s="18" t="s">
        <v>36</v>
      </c>
    </row>
    <row r="12" spans="1:11" x14ac:dyDescent="0.3">
      <c r="A12" s="2" t="s">
        <v>12</v>
      </c>
      <c r="B12" s="40"/>
      <c r="C12" s="2">
        <v>1019</v>
      </c>
      <c r="D12" s="2">
        <f t="shared" si="1"/>
        <v>57064000</v>
      </c>
      <c r="E12" s="2" t="s">
        <v>11</v>
      </c>
      <c r="F12" s="2" t="s">
        <v>11</v>
      </c>
      <c r="G12" s="2"/>
      <c r="H12" s="2" t="s">
        <v>11</v>
      </c>
      <c r="I12" s="2" t="s">
        <v>11</v>
      </c>
      <c r="J12" s="2" t="s">
        <v>11</v>
      </c>
      <c r="K12" s="18" t="s">
        <v>36</v>
      </c>
    </row>
    <row r="13" spans="1:11" x14ac:dyDescent="0.3">
      <c r="A13" s="2" t="s">
        <v>13</v>
      </c>
      <c r="B13" s="40"/>
      <c r="C13" s="2">
        <v>935</v>
      </c>
      <c r="D13" s="2">
        <f t="shared" si="1"/>
        <v>52360000</v>
      </c>
      <c r="E13" s="2" t="s">
        <v>11</v>
      </c>
      <c r="F13" s="2" t="s">
        <v>11</v>
      </c>
      <c r="G13" s="2"/>
      <c r="H13" s="2" t="s">
        <v>11</v>
      </c>
      <c r="I13" s="2" t="s">
        <v>11</v>
      </c>
      <c r="J13" s="2" t="s">
        <v>11</v>
      </c>
      <c r="K13" s="18" t="s">
        <v>36</v>
      </c>
    </row>
    <row r="14" spans="1:11" x14ac:dyDescent="0.3">
      <c r="A14" s="8" t="s">
        <v>14</v>
      </c>
      <c r="B14" s="40"/>
      <c r="C14" s="8">
        <v>963</v>
      </c>
      <c r="D14" s="8">
        <f t="shared" si="1"/>
        <v>53928000</v>
      </c>
      <c r="E14" s="8" t="s">
        <v>11</v>
      </c>
      <c r="F14" s="8" t="s">
        <v>11</v>
      </c>
      <c r="G14" s="8"/>
      <c r="H14" s="8" t="s">
        <v>11</v>
      </c>
      <c r="I14" s="8" t="s">
        <v>11</v>
      </c>
      <c r="J14" s="8" t="s">
        <v>11</v>
      </c>
      <c r="K14" s="18" t="s">
        <v>36</v>
      </c>
    </row>
    <row r="15" spans="1:1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1"/>
    </row>
    <row r="16" spans="1:11" x14ac:dyDescent="0.3">
      <c r="A16" s="4" t="s">
        <v>16</v>
      </c>
      <c r="B16" s="39" t="s">
        <v>22</v>
      </c>
      <c r="C16" s="2">
        <v>6</v>
      </c>
      <c r="D16" s="25">
        <f>84000*C16</f>
        <v>504000</v>
      </c>
      <c r="E16" s="2" t="s">
        <v>11</v>
      </c>
      <c r="F16" s="2" t="s">
        <v>11</v>
      </c>
      <c r="G16" s="2"/>
      <c r="H16" s="2" t="s">
        <v>11</v>
      </c>
      <c r="I16" s="2" t="s">
        <v>11</v>
      </c>
      <c r="J16" s="2" t="s">
        <v>11</v>
      </c>
      <c r="K16" s="18" t="s">
        <v>36</v>
      </c>
    </row>
    <row r="17" spans="1:11" x14ac:dyDescent="0.3">
      <c r="A17" s="2" t="s">
        <v>10</v>
      </c>
      <c r="B17" s="40"/>
      <c r="C17" s="2">
        <v>8</v>
      </c>
      <c r="D17" s="25">
        <f t="shared" ref="D17:D19" si="2">84000*C17</f>
        <v>672000</v>
      </c>
      <c r="E17" s="2" t="s">
        <v>11</v>
      </c>
      <c r="F17" s="2" t="s">
        <v>11</v>
      </c>
      <c r="G17" s="2"/>
      <c r="H17" s="2" t="s">
        <v>11</v>
      </c>
      <c r="I17" s="2" t="s">
        <v>11</v>
      </c>
      <c r="J17" s="2" t="s">
        <v>11</v>
      </c>
      <c r="K17" s="18" t="s">
        <v>36</v>
      </c>
    </row>
    <row r="18" spans="1:11" x14ac:dyDescent="0.3">
      <c r="A18" s="2" t="s">
        <v>12</v>
      </c>
      <c r="B18" s="40"/>
      <c r="C18" s="2">
        <v>10</v>
      </c>
      <c r="D18" s="25">
        <f t="shared" si="2"/>
        <v>840000</v>
      </c>
      <c r="E18" s="2" t="s">
        <v>11</v>
      </c>
      <c r="F18" s="2" t="s">
        <v>11</v>
      </c>
      <c r="G18" s="2"/>
      <c r="H18" s="2" t="s">
        <v>11</v>
      </c>
      <c r="I18" s="2" t="s">
        <v>11</v>
      </c>
      <c r="J18" s="2" t="s">
        <v>11</v>
      </c>
      <c r="K18" s="18" t="s">
        <v>36</v>
      </c>
    </row>
    <row r="19" spans="1:11" x14ac:dyDescent="0.3">
      <c r="A19" s="2" t="s">
        <v>13</v>
      </c>
      <c r="B19" s="40"/>
      <c r="C19" s="2">
        <v>9</v>
      </c>
      <c r="D19" s="25">
        <f t="shared" si="2"/>
        <v>756000</v>
      </c>
      <c r="E19" s="2" t="s">
        <v>11</v>
      </c>
      <c r="F19" s="2" t="s">
        <v>11</v>
      </c>
      <c r="G19" s="2"/>
      <c r="H19" s="2" t="s">
        <v>11</v>
      </c>
      <c r="I19" s="2" t="s">
        <v>11</v>
      </c>
      <c r="J19" s="2" t="s">
        <v>11</v>
      </c>
      <c r="K19" s="18" t="s">
        <v>36</v>
      </c>
    </row>
    <row r="20" spans="1:11" x14ac:dyDescent="0.3">
      <c r="A20" s="2" t="s">
        <v>14</v>
      </c>
      <c r="B20" s="41"/>
      <c r="C20" s="25"/>
      <c r="D20" s="25"/>
      <c r="E20" s="2" t="s">
        <v>11</v>
      </c>
      <c r="F20" s="2" t="s">
        <v>11</v>
      </c>
      <c r="G20" s="2"/>
      <c r="H20" s="2" t="s">
        <v>11</v>
      </c>
      <c r="I20" s="2" t="s">
        <v>11</v>
      </c>
      <c r="J20" s="2" t="s">
        <v>11</v>
      </c>
      <c r="K20" s="18" t="s">
        <v>36</v>
      </c>
    </row>
    <row r="21" spans="1:11" x14ac:dyDescent="0.3">
      <c r="A21" s="6"/>
      <c r="B21" s="5"/>
      <c r="C21" s="6"/>
      <c r="D21" s="6"/>
      <c r="E21" s="6"/>
      <c r="F21" s="6"/>
      <c r="G21" s="6"/>
      <c r="H21" s="6"/>
      <c r="I21" s="6"/>
      <c r="J21" s="6"/>
      <c r="K21" s="19"/>
    </row>
    <row r="22" spans="1:11" x14ac:dyDescent="0.3">
      <c r="A22" s="4" t="s">
        <v>16</v>
      </c>
      <c r="B22" s="35" t="s">
        <v>19</v>
      </c>
      <c r="C22" s="2" t="s">
        <v>11</v>
      </c>
      <c r="D22" s="2" t="s">
        <v>11</v>
      </c>
      <c r="E22" s="25">
        <v>11</v>
      </c>
      <c r="F22" s="25"/>
      <c r="G22" s="25"/>
      <c r="H22" s="2" t="s">
        <v>11</v>
      </c>
      <c r="I22" s="2" t="s">
        <v>11</v>
      </c>
      <c r="J22" s="2" t="s">
        <v>11</v>
      </c>
      <c r="K22" s="18" t="s">
        <v>36</v>
      </c>
    </row>
    <row r="23" spans="1:11" x14ac:dyDescent="0.3">
      <c r="A23" s="2" t="s">
        <v>10</v>
      </c>
      <c r="B23" s="35"/>
      <c r="C23" s="2" t="s">
        <v>11</v>
      </c>
      <c r="D23" s="2" t="s">
        <v>11</v>
      </c>
      <c r="E23" s="25">
        <v>9</v>
      </c>
      <c r="F23" s="25"/>
      <c r="G23" s="25"/>
      <c r="H23" s="2" t="s">
        <v>11</v>
      </c>
      <c r="I23" s="2" t="s">
        <v>11</v>
      </c>
      <c r="J23" s="2" t="s">
        <v>11</v>
      </c>
      <c r="K23" s="18" t="s">
        <v>36</v>
      </c>
    </row>
    <row r="24" spans="1:11" x14ac:dyDescent="0.3">
      <c r="A24" s="2" t="s">
        <v>12</v>
      </c>
      <c r="B24" s="35"/>
      <c r="C24" s="2" t="s">
        <v>11</v>
      </c>
      <c r="D24" s="2" t="s">
        <v>11</v>
      </c>
      <c r="E24" s="2">
        <v>3</v>
      </c>
      <c r="F24" s="2">
        <f>70000+50000+127000</f>
        <v>247000</v>
      </c>
      <c r="G24" s="2"/>
      <c r="H24" s="2" t="s">
        <v>11</v>
      </c>
      <c r="I24" s="2" t="s">
        <v>11</v>
      </c>
      <c r="J24" s="2" t="s">
        <v>11</v>
      </c>
      <c r="K24" s="18" t="s">
        <v>36</v>
      </c>
    </row>
    <row r="25" spans="1:11" x14ac:dyDescent="0.3">
      <c r="A25" s="2" t="s">
        <v>13</v>
      </c>
      <c r="B25" s="35"/>
      <c r="C25" s="2" t="s">
        <v>11</v>
      </c>
      <c r="D25" s="2" t="s">
        <v>11</v>
      </c>
      <c r="E25" s="25" t="s">
        <v>11</v>
      </c>
      <c r="F25" s="25" t="s">
        <v>11</v>
      </c>
      <c r="G25" s="25"/>
      <c r="H25" s="2" t="s">
        <v>11</v>
      </c>
      <c r="I25" s="2" t="s">
        <v>11</v>
      </c>
      <c r="J25" s="2" t="s">
        <v>11</v>
      </c>
      <c r="K25" s="18" t="s">
        <v>36</v>
      </c>
    </row>
    <row r="26" spans="1:11" x14ac:dyDescent="0.3">
      <c r="A26" s="2" t="s">
        <v>14</v>
      </c>
      <c r="B26" s="35"/>
      <c r="C26" s="2" t="s">
        <v>11</v>
      </c>
      <c r="D26" s="2" t="s">
        <v>11</v>
      </c>
      <c r="E26" s="25" t="s">
        <v>11</v>
      </c>
      <c r="F26" s="25" t="s">
        <v>11</v>
      </c>
      <c r="G26" s="25"/>
      <c r="H26" s="2" t="s">
        <v>11</v>
      </c>
      <c r="I26" s="2" t="s">
        <v>11</v>
      </c>
      <c r="J26" s="2" t="s">
        <v>11</v>
      </c>
      <c r="K26" s="18" t="s">
        <v>36</v>
      </c>
    </row>
    <row r="27" spans="1:11" x14ac:dyDescent="0.3">
      <c r="A27" s="6"/>
      <c r="B27" s="5"/>
      <c r="C27" s="2"/>
      <c r="D27" s="2"/>
      <c r="E27" s="2"/>
      <c r="F27" s="2"/>
      <c r="G27" s="2"/>
      <c r="H27" s="2"/>
      <c r="I27" s="2"/>
      <c r="J27" s="2"/>
      <c r="K27" s="20"/>
    </row>
    <row r="28" spans="1:11" x14ac:dyDescent="0.3">
      <c r="A28" s="4" t="s">
        <v>16</v>
      </c>
      <c r="B28" s="35" t="s">
        <v>20</v>
      </c>
      <c r="C28" s="2" t="s">
        <v>11</v>
      </c>
      <c r="D28" s="2" t="s">
        <v>11</v>
      </c>
      <c r="E28" s="25"/>
      <c r="F28" s="25"/>
      <c r="G28" s="25"/>
      <c r="H28" s="2" t="s">
        <v>11</v>
      </c>
      <c r="I28" s="2" t="s">
        <v>11</v>
      </c>
      <c r="J28" s="2" t="s">
        <v>11</v>
      </c>
      <c r="K28" s="18" t="s">
        <v>36</v>
      </c>
    </row>
    <row r="29" spans="1:11" ht="14.4" customHeight="1" x14ac:dyDescent="0.3">
      <c r="A29" s="2" t="s">
        <v>10</v>
      </c>
      <c r="B29" s="35"/>
      <c r="C29" s="2" t="s">
        <v>11</v>
      </c>
      <c r="D29" s="2" t="s">
        <v>11</v>
      </c>
      <c r="E29" s="25"/>
      <c r="F29" s="25"/>
      <c r="G29" s="25"/>
      <c r="H29" s="2" t="s">
        <v>11</v>
      </c>
      <c r="I29" s="2" t="s">
        <v>11</v>
      </c>
      <c r="J29" s="2" t="s">
        <v>11</v>
      </c>
      <c r="K29" s="18" t="s">
        <v>36</v>
      </c>
    </row>
    <row r="30" spans="1:11" ht="15" customHeight="1" x14ac:dyDescent="0.3">
      <c r="A30" s="2" t="s">
        <v>12</v>
      </c>
      <c r="B30" s="35"/>
      <c r="C30" s="2" t="s">
        <v>11</v>
      </c>
      <c r="D30" s="2" t="s">
        <v>11</v>
      </c>
      <c r="E30" s="2">
        <f>17+10</f>
        <v>27</v>
      </c>
      <c r="F30" s="2">
        <f>17*75000+10*25000</f>
        <v>1525000</v>
      </c>
      <c r="G30" s="2"/>
      <c r="H30" s="2" t="s">
        <v>11</v>
      </c>
      <c r="I30" s="2" t="s">
        <v>11</v>
      </c>
      <c r="J30" s="2" t="s">
        <v>11</v>
      </c>
      <c r="K30" s="18" t="s">
        <v>36</v>
      </c>
    </row>
    <row r="31" spans="1:11" ht="15" customHeight="1" x14ac:dyDescent="0.3">
      <c r="A31" s="2" t="s">
        <v>13</v>
      </c>
      <c r="B31" s="35"/>
      <c r="C31" s="2" t="s">
        <v>11</v>
      </c>
      <c r="D31" s="2" t="s">
        <v>11</v>
      </c>
      <c r="E31" s="25" t="s">
        <v>11</v>
      </c>
      <c r="F31" s="25" t="s">
        <v>11</v>
      </c>
      <c r="G31" s="25"/>
      <c r="H31" s="2" t="s">
        <v>11</v>
      </c>
      <c r="I31" s="2" t="s">
        <v>11</v>
      </c>
      <c r="J31" s="2" t="s">
        <v>11</v>
      </c>
      <c r="K31" s="18" t="s">
        <v>36</v>
      </c>
    </row>
    <row r="32" spans="1:11" ht="15" customHeight="1" x14ac:dyDescent="0.3">
      <c r="A32" s="2" t="s">
        <v>14</v>
      </c>
      <c r="B32" s="35"/>
      <c r="C32" s="2" t="s">
        <v>11</v>
      </c>
      <c r="D32" s="2" t="s">
        <v>11</v>
      </c>
      <c r="E32" s="25" t="s">
        <v>11</v>
      </c>
      <c r="F32" s="25" t="s">
        <v>11</v>
      </c>
      <c r="G32" s="25"/>
      <c r="H32" s="2" t="s">
        <v>11</v>
      </c>
      <c r="I32" s="2" t="s">
        <v>11</v>
      </c>
      <c r="J32" s="2" t="s">
        <v>11</v>
      </c>
      <c r="K32" s="18" t="s">
        <v>36</v>
      </c>
    </row>
    <row r="33" spans="1:11" x14ac:dyDescent="0.3">
      <c r="A33" s="6"/>
      <c r="B33" s="5"/>
      <c r="C33" s="2"/>
      <c r="D33" s="2"/>
      <c r="E33" s="2"/>
      <c r="F33" s="2"/>
      <c r="G33" s="2"/>
      <c r="H33" s="2"/>
      <c r="I33" s="2"/>
      <c r="J33" s="2"/>
      <c r="K33" s="18"/>
    </row>
    <row r="34" spans="1:11" ht="28.8" x14ac:dyDescent="0.3">
      <c r="A34" s="4" t="s">
        <v>16</v>
      </c>
      <c r="B34" s="35" t="s">
        <v>21</v>
      </c>
      <c r="C34" s="2" t="s">
        <v>11</v>
      </c>
      <c r="D34" s="2" t="s">
        <v>11</v>
      </c>
      <c r="E34" s="2" t="s">
        <v>11</v>
      </c>
      <c r="F34" s="2" t="s">
        <v>11</v>
      </c>
      <c r="G34" s="2"/>
      <c r="H34" s="9">
        <v>3</v>
      </c>
      <c r="I34" s="2">
        <f>82000*2+77000</f>
        <v>241000</v>
      </c>
      <c r="J34" s="12" t="s">
        <v>17</v>
      </c>
      <c r="K34" s="18" t="s">
        <v>31</v>
      </c>
    </row>
    <row r="35" spans="1:11" ht="28.8" x14ac:dyDescent="0.3">
      <c r="A35" s="2" t="s">
        <v>10</v>
      </c>
      <c r="B35" s="35"/>
      <c r="C35" s="2" t="s">
        <v>11</v>
      </c>
      <c r="D35" s="2" t="s">
        <v>11</v>
      </c>
      <c r="E35" s="2" t="s">
        <v>11</v>
      </c>
      <c r="F35" s="2" t="s">
        <v>11</v>
      </c>
      <c r="G35" s="2"/>
      <c r="H35" s="9">
        <v>3</v>
      </c>
      <c r="I35" s="2">
        <f>77000*2+82000</f>
        <v>236000</v>
      </c>
      <c r="J35" s="12" t="s">
        <v>17</v>
      </c>
      <c r="K35" s="18" t="s">
        <v>31</v>
      </c>
    </row>
    <row r="36" spans="1:11" ht="28.8" x14ac:dyDescent="0.3">
      <c r="A36" s="2" t="s">
        <v>12</v>
      </c>
      <c r="B36" s="35"/>
      <c r="C36" s="2" t="s">
        <v>11</v>
      </c>
      <c r="D36" s="2" t="s">
        <v>11</v>
      </c>
      <c r="E36" s="2" t="s">
        <v>11</v>
      </c>
      <c r="F36" s="2" t="s">
        <v>11</v>
      </c>
      <c r="G36" s="2"/>
      <c r="H36" s="9">
        <v>3</v>
      </c>
      <c r="I36" s="2">
        <f>77000*2+45000</f>
        <v>199000</v>
      </c>
      <c r="J36" s="12" t="s">
        <v>17</v>
      </c>
      <c r="K36" s="18" t="s">
        <v>31</v>
      </c>
    </row>
    <row r="37" spans="1:11" ht="28.8" x14ac:dyDescent="0.3">
      <c r="A37" s="2" t="s">
        <v>13</v>
      </c>
      <c r="B37" s="35"/>
      <c r="C37" s="2" t="s">
        <v>11</v>
      </c>
      <c r="D37" s="2" t="s">
        <v>11</v>
      </c>
      <c r="E37" s="2" t="s">
        <v>11</v>
      </c>
      <c r="F37" s="2" t="s">
        <v>11</v>
      </c>
      <c r="G37" s="2"/>
      <c r="H37" s="9">
        <v>3</v>
      </c>
      <c r="I37" s="2">
        <f>77000+45000*2</f>
        <v>167000</v>
      </c>
      <c r="J37" s="12" t="s">
        <v>17</v>
      </c>
      <c r="K37" s="18" t="s">
        <v>31</v>
      </c>
    </row>
    <row r="38" spans="1:11" ht="28.8" x14ac:dyDescent="0.3">
      <c r="A38" s="2" t="s">
        <v>14</v>
      </c>
      <c r="B38" s="35"/>
      <c r="C38" s="2" t="s">
        <v>11</v>
      </c>
      <c r="D38" s="2" t="s">
        <v>11</v>
      </c>
      <c r="E38" s="2" t="s">
        <v>11</v>
      </c>
      <c r="F38" s="2" t="s">
        <v>11</v>
      </c>
      <c r="G38" s="2"/>
      <c r="H38" s="9">
        <v>3</v>
      </c>
      <c r="I38" s="2">
        <f>77000+45000*2</f>
        <v>167000</v>
      </c>
      <c r="J38" s="12" t="s">
        <v>17</v>
      </c>
      <c r="K38" s="18" t="s">
        <v>31</v>
      </c>
    </row>
    <row r="42" spans="1:11" ht="18" x14ac:dyDescent="0.35">
      <c r="A42" s="30" t="s">
        <v>23</v>
      </c>
      <c r="B42" s="30"/>
    </row>
    <row r="44" spans="1:11" ht="28.8" x14ac:dyDescent="0.3">
      <c r="A44" s="13"/>
      <c r="B44" s="14" t="s">
        <v>24</v>
      </c>
      <c r="C44" s="14" t="s">
        <v>25</v>
      </c>
      <c r="D44" s="14" t="s">
        <v>18</v>
      </c>
      <c r="E44" s="14" t="s">
        <v>26</v>
      </c>
      <c r="F44" s="14" t="s">
        <v>27</v>
      </c>
      <c r="G44" s="34" t="s">
        <v>35</v>
      </c>
      <c r="H44" s="16" t="s">
        <v>28</v>
      </c>
      <c r="I44" s="15" t="s">
        <v>34</v>
      </c>
      <c r="J44" s="33" t="s">
        <v>29</v>
      </c>
      <c r="K44" s="14" t="s">
        <v>30</v>
      </c>
    </row>
    <row r="45" spans="1:11" x14ac:dyDescent="0.3">
      <c r="A45" s="16" t="s">
        <v>16</v>
      </c>
      <c r="B45" s="9">
        <f>14+8</f>
        <v>22</v>
      </c>
      <c r="C45" s="11">
        <v>1461</v>
      </c>
      <c r="D45" s="23">
        <v>11</v>
      </c>
      <c r="E45" s="26"/>
      <c r="F45" s="2">
        <v>6</v>
      </c>
      <c r="G45" s="2"/>
      <c r="H45" s="9">
        <v>3</v>
      </c>
      <c r="I45" s="23">
        <f>SUM(B45:H45)</f>
        <v>1503</v>
      </c>
      <c r="J45" s="4">
        <v>2998</v>
      </c>
      <c r="K45" s="22">
        <f>I45/J45*100</f>
        <v>50.133422281521014</v>
      </c>
    </row>
    <row r="46" spans="1:11" x14ac:dyDescent="0.3">
      <c r="A46" s="15" t="s">
        <v>10</v>
      </c>
      <c r="B46" s="11">
        <f>19+14</f>
        <v>33</v>
      </c>
      <c r="C46" s="2">
        <v>1165</v>
      </c>
      <c r="D46" s="23">
        <v>9</v>
      </c>
      <c r="E46" s="26"/>
      <c r="F46" s="2">
        <v>8</v>
      </c>
      <c r="G46" s="2">
        <v>745</v>
      </c>
      <c r="H46" s="9">
        <v>3</v>
      </c>
      <c r="I46" s="23">
        <f>SUM(B46:H46)</f>
        <v>1963</v>
      </c>
      <c r="J46" s="4">
        <v>2667</v>
      </c>
      <c r="K46" s="22">
        <f>I46/J46*100</f>
        <v>73.603299587551547</v>
      </c>
    </row>
    <row r="47" spans="1:11" x14ac:dyDescent="0.3">
      <c r="A47" s="15" t="s">
        <v>12</v>
      </c>
      <c r="B47" s="11">
        <f>51+19</f>
        <v>70</v>
      </c>
      <c r="C47" s="2">
        <v>1019</v>
      </c>
      <c r="D47" s="4">
        <v>3</v>
      </c>
      <c r="E47" s="4">
        <v>27</v>
      </c>
      <c r="F47" s="2">
        <v>10</v>
      </c>
      <c r="G47" s="2"/>
      <c r="H47" s="9">
        <v>3</v>
      </c>
      <c r="I47" s="23">
        <f>SUM(B47:H47)</f>
        <v>1132</v>
      </c>
      <c r="J47" s="4">
        <v>2476</v>
      </c>
      <c r="K47" s="22">
        <f t="shared" ref="K47:K49" si="3">I47/J47*100</f>
        <v>45.718901453957997</v>
      </c>
    </row>
    <row r="48" spans="1:11" x14ac:dyDescent="0.3">
      <c r="A48" s="15" t="s">
        <v>13</v>
      </c>
      <c r="B48" s="11">
        <f>36+51</f>
        <v>87</v>
      </c>
      <c r="C48" s="2">
        <v>935</v>
      </c>
      <c r="D48" s="26"/>
      <c r="E48" s="26"/>
      <c r="F48" s="2">
        <v>9</v>
      </c>
      <c r="G48" s="2"/>
      <c r="H48" s="9">
        <v>3</v>
      </c>
      <c r="I48" s="23">
        <f>SUM(B48:H48)</f>
        <v>1034</v>
      </c>
      <c r="J48" s="4">
        <v>2381</v>
      </c>
      <c r="K48" s="22">
        <f t="shared" si="3"/>
        <v>43.427131457370855</v>
      </c>
    </row>
    <row r="49" spans="1:11" x14ac:dyDescent="0.3">
      <c r="A49" s="15" t="s">
        <v>14</v>
      </c>
      <c r="B49" s="31">
        <v>36</v>
      </c>
      <c r="C49" s="2">
        <v>963</v>
      </c>
      <c r="D49" s="26"/>
      <c r="E49" s="26"/>
      <c r="F49" s="26"/>
      <c r="G49" s="26"/>
      <c r="H49" s="9">
        <v>3</v>
      </c>
      <c r="I49" s="23">
        <f>SUM(B49:H49)</f>
        <v>1002</v>
      </c>
      <c r="J49" s="4">
        <v>2325</v>
      </c>
      <c r="K49" s="22">
        <f t="shared" si="3"/>
        <v>43.096774193548384</v>
      </c>
    </row>
    <row r="50" spans="1:11" x14ac:dyDescent="0.3">
      <c r="B50" s="28"/>
      <c r="C50" s="6"/>
      <c r="J50" s="7" t="s">
        <v>32</v>
      </c>
      <c r="K50" s="24">
        <v>51.2</v>
      </c>
    </row>
  </sheetData>
  <mergeCells count="12">
    <mergeCell ref="A1:K1"/>
    <mergeCell ref="B16:B20"/>
    <mergeCell ref="H2:J2"/>
    <mergeCell ref="B4:B7"/>
    <mergeCell ref="B10:B14"/>
    <mergeCell ref="C2:D2"/>
    <mergeCell ref="E2:F2"/>
    <mergeCell ref="B22:B26"/>
    <mergeCell ref="B28:B32"/>
    <mergeCell ref="B34:B38"/>
    <mergeCell ref="A2:A3"/>
    <mergeCell ref="B2:B3"/>
  </mergeCells>
  <hyperlinks>
    <hyperlink ref="K5" r:id="rId1" xr:uid="{00000000-0004-0000-0000-000000000000}"/>
    <hyperlink ref="K6" r:id="rId2" xr:uid="{00000000-0004-0000-0000-000001000000}"/>
    <hyperlink ref="K7" r:id="rId3" xr:uid="{00000000-0004-0000-0000-000002000000}"/>
    <hyperlink ref="K4" r:id="rId4" xr:uid="{00000000-0004-0000-0000-000003000000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Kanishka</cp:lastModifiedBy>
  <dcterms:created xsi:type="dcterms:W3CDTF">2021-02-24T08:57:26Z</dcterms:created>
  <dcterms:modified xsi:type="dcterms:W3CDTF">2023-01-20T14:07:22Z</dcterms:modified>
</cp:coreProperties>
</file>